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12" windowWidth="8772" windowHeight="11736" tabRatio="139"/>
  </bookViews>
  <sheets>
    <sheet name="Berechnung" sheetId="1" r:id="rId1"/>
  </sheets>
  <calcPr calcId="145621"/>
</workbook>
</file>

<file path=xl/calcChain.xml><?xml version="1.0" encoding="utf-8"?>
<calcChain xmlns="http://schemas.openxmlformats.org/spreadsheetml/2006/main">
  <c r="L17" i="1" l="1"/>
  <c r="L16" i="1"/>
  <c r="L11" i="1"/>
  <c r="L10" i="1"/>
  <c r="L9" i="1"/>
  <c r="L8" i="1"/>
  <c r="H8" i="1"/>
  <c r="H9" i="1"/>
  <c r="H10" i="1"/>
  <c r="H11" i="1"/>
  <c r="H16" i="1"/>
  <c r="H17" i="1"/>
  <c r="K16" i="1" l="1"/>
  <c r="K17" i="1"/>
  <c r="K9" i="1"/>
  <c r="K10" i="1"/>
  <c r="K11" i="1"/>
  <c r="K8" i="1"/>
  <c r="G17" i="1"/>
  <c r="G16" i="1"/>
  <c r="G9" i="1"/>
  <c r="G10" i="1"/>
  <c r="G11" i="1"/>
  <c r="G8" i="1"/>
  <c r="D15" i="1" l="1"/>
  <c r="M9" i="1"/>
  <c r="M10" i="1"/>
  <c r="M11" i="1"/>
  <c r="L12" i="1"/>
  <c r="M12" i="1" s="1"/>
  <c r="L13" i="1"/>
  <c r="M13" i="1" s="1"/>
  <c r="L14" i="1"/>
  <c r="M14" i="1" s="1"/>
  <c r="L15" i="1"/>
  <c r="M15" i="1" s="1"/>
  <c r="M16" i="1"/>
  <c r="M17" i="1"/>
  <c r="M8" i="1"/>
  <c r="K15" i="1"/>
  <c r="K14" i="1"/>
  <c r="K13" i="1"/>
  <c r="K12" i="1"/>
  <c r="I8" i="1"/>
  <c r="I9" i="1"/>
  <c r="D9" i="1" s="1"/>
  <c r="I10" i="1"/>
  <c r="I11" i="1"/>
  <c r="H15" i="1"/>
  <c r="I15" i="1" s="1"/>
  <c r="I16" i="1"/>
  <c r="D16" i="1" s="1"/>
  <c r="I17" i="1"/>
  <c r="D17" i="1" s="1"/>
  <c r="H13" i="1"/>
  <c r="I13" i="1" s="1"/>
  <c r="D13" i="1" s="1"/>
  <c r="H14" i="1"/>
  <c r="I14" i="1" s="1"/>
  <c r="G13" i="1"/>
  <c r="G14" i="1"/>
  <c r="G15" i="1"/>
  <c r="G12" i="1"/>
  <c r="H12" i="1" s="1"/>
  <c r="I12" i="1" s="1"/>
  <c r="D12" i="1" s="1"/>
  <c r="D10" i="1" l="1"/>
  <c r="D14" i="1"/>
  <c r="D8" i="1"/>
  <c r="D11" i="1"/>
  <c r="C2" i="1"/>
  <c r="F4" i="1" s="1"/>
  <c r="G4" i="1" l="1"/>
  <c r="J4" i="1" s="1"/>
  <c r="K4" i="1" s="1"/>
  <c r="E15" i="1" l="1"/>
  <c r="E8" i="1"/>
  <c r="E10" i="1"/>
  <c r="E9" i="1"/>
  <c r="E16" i="1"/>
  <c r="E17" i="1"/>
  <c r="E13" i="1"/>
  <c r="E14" i="1"/>
  <c r="E12" i="1"/>
  <c r="E11" i="1"/>
  <c r="D21" i="1" l="1"/>
  <c r="D23" i="1"/>
  <c r="D24" i="1"/>
  <c r="E19" i="1"/>
  <c r="D25" i="1"/>
  <c r="D22" i="1"/>
  <c r="E20" i="1" l="1"/>
</calcChain>
</file>

<file path=xl/sharedStrings.xml><?xml version="1.0" encoding="utf-8"?>
<sst xmlns="http://schemas.openxmlformats.org/spreadsheetml/2006/main" count="18" uniqueCount="18">
  <si>
    <t>Aktuelles Jahr:</t>
  </si>
  <si>
    <t>800 m</t>
  </si>
  <si>
    <t>1500 m</t>
  </si>
  <si>
    <t>3000 m</t>
  </si>
  <si>
    <t>5000 m / 5 km</t>
  </si>
  <si>
    <t>10000 m / 10 km</t>
  </si>
  <si>
    <t>15 km</t>
  </si>
  <si>
    <t>Halbmarathon</t>
  </si>
  <si>
    <t>25 km</t>
  </si>
  <si>
    <t>Marathon</t>
  </si>
  <si>
    <t>100 km</t>
  </si>
  <si>
    <t>Punkte</t>
  </si>
  <si>
    <t>AK-Punkte</t>
  </si>
  <si>
    <t>Anzahl Wettkämpfe</t>
  </si>
  <si>
    <t>Gesamtzahl Punkte</t>
  </si>
  <si>
    <t>Geschlecht (m/w)</t>
  </si>
  <si>
    <t>Zeit 
(hh:mm:ss,00)</t>
  </si>
  <si>
    <t>Geburtsjahr (4-stellig):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</si>
</sst>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h:mm:ss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164" fontId="1" fillId="0" borderId="4" xfId="0" applyNumberFormat="1" applyFont="1" applyFill="1" applyBorder="1" applyProtection="1">
      <protection locked="0"/>
    </xf>
    <xf numFmtId="0" fontId="1" fillId="2" borderId="3" xfId="0" applyFont="1" applyFill="1" applyBorder="1" applyProtection="1"/>
    <xf numFmtId="1" fontId="1" fillId="2" borderId="2" xfId="0" applyNumberFormat="1" applyFont="1" applyFill="1" applyBorder="1"/>
    <xf numFmtId="165" fontId="1" fillId="2" borderId="0" xfId="0" applyNumberFormat="1" applyFont="1" applyFill="1"/>
    <xf numFmtId="1" fontId="1" fillId="2" borderId="0" xfId="0" applyNumberFormat="1" applyFont="1" applyFill="1"/>
    <xf numFmtId="164" fontId="1" fillId="0" borderId="5" xfId="0" applyNumberFormat="1" applyFont="1" applyFill="1" applyBorder="1" applyProtection="1">
      <protection locked="0"/>
    </xf>
    <xf numFmtId="21" fontId="1" fillId="0" borderId="5" xfId="0" applyNumberFormat="1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21" fontId="1" fillId="0" borderId="6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3" fillId="3" borderId="0" xfId="0" applyFont="1" applyFill="1"/>
    <xf numFmtId="1" fontId="1" fillId="3" borderId="0" xfId="0" applyNumberFormat="1" applyFont="1" applyFill="1"/>
    <xf numFmtId="1" fontId="4" fillId="2" borderId="0" xfId="0" applyNumberFormat="1" applyFont="1" applyFill="1"/>
    <xf numFmtId="2" fontId="1" fillId="2" borderId="0" xfId="0" applyNumberFormat="1" applyFont="1" applyFill="1"/>
    <xf numFmtId="0" fontId="1" fillId="2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selection activeCell="O8" sqref="O8"/>
    </sheetView>
  </sheetViews>
  <sheetFormatPr baseColWidth="10" defaultRowHeight="18" x14ac:dyDescent="0.35"/>
  <cols>
    <col min="1" max="1" width="11.5546875" style="1"/>
    <col min="2" max="2" width="24.88671875" style="1" customWidth="1"/>
    <col min="3" max="3" width="17" style="1" customWidth="1"/>
    <col min="4" max="5" width="11.5546875" style="1"/>
    <col min="6" max="13" width="11.44140625" style="1" hidden="1" customWidth="1"/>
    <col min="14" max="16384" width="11.5546875" style="1"/>
  </cols>
  <sheetData>
    <row r="2" spans="2:13" x14ac:dyDescent="0.35">
      <c r="B2" s="1" t="s">
        <v>0</v>
      </c>
      <c r="C2" s="2">
        <f ca="1">YEAR(TODAY())</f>
        <v>2015</v>
      </c>
    </row>
    <row r="3" spans="2:13" ht="18.600000000000001" thickBot="1" x14ac:dyDescent="0.4"/>
    <row r="4" spans="2:13" ht="18.600000000000001" thickBot="1" x14ac:dyDescent="0.4">
      <c r="B4" s="1" t="s">
        <v>17</v>
      </c>
      <c r="C4" s="3"/>
      <c r="F4" s="1">
        <f ca="1">C2-C4</f>
        <v>2015</v>
      </c>
      <c r="G4" s="4">
        <f ca="1">5*(18-F4)+30</f>
        <v>-9955</v>
      </c>
      <c r="H4" s="4">
        <v>26</v>
      </c>
      <c r="I4" s="4"/>
      <c r="J4" s="1">
        <f ca="1">IF(F4&lt;19,G4,IF(F4&lt;27,H4,F4))</f>
        <v>2015</v>
      </c>
      <c r="K4" s="1">
        <f ca="1">1+(J4-26)^2*0.0005</f>
        <v>1979.0605</v>
      </c>
    </row>
    <row r="5" spans="2:13" ht="18.600000000000001" thickBot="1" x14ac:dyDescent="0.4">
      <c r="B5" s="1" t="s">
        <v>15</v>
      </c>
      <c r="C5" s="3"/>
    </row>
    <row r="7" spans="2:13" ht="36.6" thickBot="1" x14ac:dyDescent="0.4">
      <c r="C7" s="20" t="s">
        <v>16</v>
      </c>
      <c r="D7" s="1" t="s">
        <v>11</v>
      </c>
      <c r="E7" s="1" t="s">
        <v>12</v>
      </c>
    </row>
    <row r="8" spans="2:13" x14ac:dyDescent="0.35">
      <c r="B8" s="1" t="s">
        <v>1</v>
      </c>
      <c r="C8" s="5"/>
      <c r="D8" s="6" t="str">
        <f>IF(C8=0,"",IF($C$5="m",I8,M8))</f>
        <v/>
      </c>
      <c r="E8" s="7" t="str">
        <f t="shared" ref="E8:E11" si="0">IF(D8="","",D8*$K$4)</f>
        <v/>
      </c>
      <c r="F8" s="8">
        <v>1.1679398148148148E-3</v>
      </c>
      <c r="G8" s="8">
        <f>F8*2.05</f>
        <v>2.39427662037037E-3</v>
      </c>
      <c r="H8" s="9" t="e">
        <f>ROUNDUP((((((G8/C8)-1)/1.05)*1199)+1),0)</f>
        <v>#DIV/0!</v>
      </c>
      <c r="I8" s="9" t="e">
        <f>IF(H8&gt;0,H8,0)</f>
        <v>#DIV/0!</v>
      </c>
      <c r="J8" s="8">
        <v>1.311111111111111E-3</v>
      </c>
      <c r="K8" s="8">
        <f>J8*2.05</f>
        <v>2.6877777777777772E-3</v>
      </c>
      <c r="L8" s="9" t="e">
        <f>ROUNDUP((((((K8/C8)-1)/1.05)*1199)+1),0)</f>
        <v>#DIV/0!</v>
      </c>
      <c r="M8" s="9" t="e">
        <f>IF(L8&gt;0,L8,0)</f>
        <v>#DIV/0!</v>
      </c>
    </row>
    <row r="9" spans="2:13" x14ac:dyDescent="0.35">
      <c r="B9" s="1" t="s">
        <v>2</v>
      </c>
      <c r="C9" s="10"/>
      <c r="D9" s="6" t="str">
        <f t="shared" ref="D9:D17" si="1">IF(C9=0,"",IF($C$5="m",I9,M9))</f>
        <v/>
      </c>
      <c r="E9" s="7" t="str">
        <f t="shared" si="0"/>
        <v/>
      </c>
      <c r="F9" s="8">
        <v>2.3842592592592591E-3</v>
      </c>
      <c r="G9" s="8">
        <f t="shared" ref="G9:G11" si="2">F9*2.05</f>
        <v>4.8877314814814807E-3</v>
      </c>
      <c r="H9" s="9" t="e">
        <f>ROUNDUP((((((G9/C9)-1)/1.05)*1199)+1),0)</f>
        <v>#DIV/0!</v>
      </c>
      <c r="I9" s="9" t="e">
        <f t="shared" ref="I9:I17" si="3">IF(H9&gt;0,H9,0)</f>
        <v>#DIV/0!</v>
      </c>
      <c r="J9" s="8">
        <v>2.6673611111111112E-3</v>
      </c>
      <c r="K9" s="8">
        <f t="shared" ref="K9:K11" si="4">J9*2.05</f>
        <v>5.4680902777777774E-3</v>
      </c>
      <c r="L9" s="9" t="e">
        <f>ROUNDUP((((((K9/C9)-1)/1.05)*1199)+1),0)</f>
        <v>#DIV/0!</v>
      </c>
      <c r="M9" s="9" t="e">
        <f t="shared" ref="M9:M17" si="5">IF(L9&gt;0,L9,0)</f>
        <v>#DIV/0!</v>
      </c>
    </row>
    <row r="10" spans="2:13" x14ac:dyDescent="0.35">
      <c r="B10" s="1" t="s">
        <v>3</v>
      </c>
      <c r="C10" s="10"/>
      <c r="D10" s="6" t="str">
        <f t="shared" si="1"/>
        <v/>
      </c>
      <c r="E10" s="7" t="str">
        <f t="shared" si="0"/>
        <v/>
      </c>
      <c r="F10" s="8">
        <v>5.1003472222222223E-3</v>
      </c>
      <c r="G10" s="8">
        <f t="shared" si="2"/>
        <v>1.0455711805555554E-2</v>
      </c>
      <c r="H10" s="9" t="e">
        <f>ROUNDUP((((((G10/C10)-1)/1.05)*1199)+1),0)</f>
        <v>#DIV/0!</v>
      </c>
      <c r="I10" s="9" t="e">
        <f t="shared" si="3"/>
        <v>#DIV/0!</v>
      </c>
      <c r="J10" s="8">
        <v>5.6262731481481485E-3</v>
      </c>
      <c r="K10" s="8">
        <f t="shared" si="4"/>
        <v>1.1533859953703703E-2</v>
      </c>
      <c r="L10" s="9" t="e">
        <f>ROUNDUP((((((K10/C10)-1)/1.05)*1199)+1),0)</f>
        <v>#DIV/0!</v>
      </c>
      <c r="M10" s="9" t="e">
        <f t="shared" si="5"/>
        <v>#DIV/0!</v>
      </c>
    </row>
    <row r="11" spans="2:13" x14ac:dyDescent="0.35">
      <c r="B11" s="1" t="s">
        <v>4</v>
      </c>
      <c r="C11" s="10"/>
      <c r="D11" s="6" t="str">
        <f t="shared" si="1"/>
        <v/>
      </c>
      <c r="E11" s="7" t="str">
        <f t="shared" si="0"/>
        <v/>
      </c>
      <c r="F11" s="8">
        <v>8.7656250000000008E-3</v>
      </c>
      <c r="G11" s="8">
        <f t="shared" si="2"/>
        <v>1.796953125E-2</v>
      </c>
      <c r="H11" s="9" t="e">
        <f>ROUNDUP((((((G11/C11)-1)/1.05)*1199)+1),0)</f>
        <v>#DIV/0!</v>
      </c>
      <c r="I11" s="9" t="e">
        <f t="shared" si="3"/>
        <v>#DIV/0!</v>
      </c>
      <c r="J11" s="8">
        <v>9.8512731481481489E-3</v>
      </c>
      <c r="K11" s="8">
        <f t="shared" si="4"/>
        <v>2.0195109953703702E-2</v>
      </c>
      <c r="L11" s="9" t="e">
        <f>ROUNDUP((((((K11/C11)-1)/1.05)*1199)+1),0)</f>
        <v>#DIV/0!</v>
      </c>
      <c r="M11" s="9" t="e">
        <f t="shared" si="5"/>
        <v>#DIV/0!</v>
      </c>
    </row>
    <row r="12" spans="2:13" x14ac:dyDescent="0.35">
      <c r="B12" s="1" t="s">
        <v>5</v>
      </c>
      <c r="C12" s="11"/>
      <c r="D12" s="6" t="str">
        <f t="shared" si="1"/>
        <v/>
      </c>
      <c r="E12" s="7" t="str">
        <f>IF(D12="","",D12*$K$4)</f>
        <v/>
      </c>
      <c r="F12" s="8">
        <v>1.8258449074074073E-2</v>
      </c>
      <c r="G12" s="8">
        <f>F12*2.1</f>
        <v>3.8342743055555552E-2</v>
      </c>
      <c r="H12" s="9" t="e">
        <f>ROUNDUP((((((G12/C12)-1)/1.1)*1199)+1),0)</f>
        <v>#DIV/0!</v>
      </c>
      <c r="I12" s="9" t="e">
        <f t="shared" si="3"/>
        <v>#DIV/0!</v>
      </c>
      <c r="J12" s="8">
        <v>2.0506712962962963E-2</v>
      </c>
      <c r="K12" s="8">
        <f>J12*2.1</f>
        <v>4.3064097222222222E-2</v>
      </c>
      <c r="L12" s="9" t="e">
        <f t="shared" ref="L9:L17" si="6">ROUNDUP((((((K12/C12)-1)/1.1)*1199)+1),0)</f>
        <v>#DIV/0!</v>
      </c>
      <c r="M12" s="9" t="e">
        <f t="shared" si="5"/>
        <v>#DIV/0!</v>
      </c>
    </row>
    <row r="13" spans="2:13" x14ac:dyDescent="0.35">
      <c r="B13" s="1" t="s">
        <v>6</v>
      </c>
      <c r="C13" s="11"/>
      <c r="D13" s="6" t="str">
        <f t="shared" si="1"/>
        <v/>
      </c>
      <c r="E13" s="7" t="str">
        <f t="shared" ref="E13:E17" si="7">IF(D13="","",D13*$K$4)</f>
        <v/>
      </c>
      <c r="F13" s="8">
        <v>2.8622685185185185E-2</v>
      </c>
      <c r="G13" s="8">
        <f t="shared" ref="G13:G15" si="8">F13*2.1</f>
        <v>6.0107638888888891E-2</v>
      </c>
      <c r="H13" s="9" t="e">
        <f t="shared" ref="H13:H17" si="9">ROUNDUP((((((G13/C13)-1)/1.1)*1199)+1),0)</f>
        <v>#DIV/0!</v>
      </c>
      <c r="I13" s="9" t="e">
        <f t="shared" si="3"/>
        <v>#DIV/0!</v>
      </c>
      <c r="J13" s="8">
        <v>3.2106481481481479E-2</v>
      </c>
      <c r="K13" s="8">
        <f t="shared" ref="K13:K15" si="10">J13*2.1</f>
        <v>6.7423611111111115E-2</v>
      </c>
      <c r="L13" s="9" t="e">
        <f t="shared" si="6"/>
        <v>#DIV/0!</v>
      </c>
      <c r="M13" s="9" t="e">
        <f t="shared" si="5"/>
        <v>#DIV/0!</v>
      </c>
    </row>
    <row r="14" spans="2:13" x14ac:dyDescent="0.35">
      <c r="B14" s="1" t="s">
        <v>7</v>
      </c>
      <c r="C14" s="11"/>
      <c r="D14" s="6" t="str">
        <f t="shared" si="1"/>
        <v/>
      </c>
      <c r="E14" s="7" t="str">
        <f t="shared" si="7"/>
        <v/>
      </c>
      <c r="F14" s="8">
        <v>4.0543981481481479E-2</v>
      </c>
      <c r="G14" s="8">
        <f t="shared" si="8"/>
        <v>8.5142361111111106E-2</v>
      </c>
      <c r="H14" s="9" t="e">
        <f t="shared" si="9"/>
        <v>#DIV/0!</v>
      </c>
      <c r="I14" s="9" t="e">
        <f t="shared" si="3"/>
        <v>#DIV/0!</v>
      </c>
      <c r="J14" s="8">
        <v>4.5243055555555557E-2</v>
      </c>
      <c r="K14" s="8">
        <f t="shared" si="10"/>
        <v>9.5010416666666681E-2</v>
      </c>
      <c r="L14" s="9" t="e">
        <f t="shared" si="6"/>
        <v>#DIV/0!</v>
      </c>
      <c r="M14" s="9" t="e">
        <f t="shared" si="5"/>
        <v>#DIV/0!</v>
      </c>
    </row>
    <row r="15" spans="2:13" x14ac:dyDescent="0.35">
      <c r="B15" s="1" t="s">
        <v>8</v>
      </c>
      <c r="C15" s="12"/>
      <c r="D15" s="6" t="str">
        <f t="shared" si="1"/>
        <v/>
      </c>
      <c r="E15" s="7" t="str">
        <f t="shared" si="7"/>
        <v/>
      </c>
      <c r="F15" s="8">
        <v>4.9513888888888892E-2</v>
      </c>
      <c r="G15" s="8">
        <f t="shared" si="8"/>
        <v>0.10397916666666668</v>
      </c>
      <c r="H15" s="9" t="e">
        <f>ROUNDUP((((((G15/C15)-1)/1.1)*1199)+1),0)</f>
        <v>#DIV/0!</v>
      </c>
      <c r="I15" s="9" t="e">
        <f t="shared" si="3"/>
        <v>#DIV/0!</v>
      </c>
      <c r="J15" s="8">
        <v>5.5474537037037037E-2</v>
      </c>
      <c r="K15" s="8">
        <f t="shared" si="10"/>
        <v>0.11649652777777779</v>
      </c>
      <c r="L15" s="9" t="e">
        <f t="shared" si="6"/>
        <v>#DIV/0!</v>
      </c>
      <c r="M15" s="9" t="e">
        <f t="shared" si="5"/>
        <v>#DIV/0!</v>
      </c>
    </row>
    <row r="16" spans="2:13" x14ac:dyDescent="0.35">
      <c r="B16" s="1" t="s">
        <v>9</v>
      </c>
      <c r="C16" s="11"/>
      <c r="D16" s="6" t="str">
        <f t="shared" si="1"/>
        <v/>
      </c>
      <c r="E16" s="7" t="str">
        <f t="shared" si="7"/>
        <v/>
      </c>
      <c r="F16" s="8">
        <v>8.5381944444444455E-2</v>
      </c>
      <c r="G16" s="8">
        <f>F16*2.35</f>
        <v>0.20064756944444448</v>
      </c>
      <c r="H16" s="9" t="e">
        <f>ROUNDUP((((((G16/C16)-1)/1.35)*1199)+1),0)</f>
        <v>#DIV/0!</v>
      </c>
      <c r="I16" s="9" t="e">
        <f t="shared" si="3"/>
        <v>#DIV/0!</v>
      </c>
      <c r="J16" s="8">
        <v>9.403935185185186E-2</v>
      </c>
      <c r="K16" s="8">
        <f>J16*2.35</f>
        <v>0.22099247685185189</v>
      </c>
      <c r="L16" s="9" t="e">
        <f>ROUNDUP((((((K16/C16)-1)/1.35)*1199)+1),0)</f>
        <v>#DIV/0!</v>
      </c>
      <c r="M16" s="9" t="e">
        <f t="shared" si="5"/>
        <v>#DIV/0!</v>
      </c>
    </row>
    <row r="17" spans="2:14" ht="18.600000000000001" thickBot="1" x14ac:dyDescent="0.4">
      <c r="B17" s="1" t="s">
        <v>10</v>
      </c>
      <c r="C17" s="13"/>
      <c r="D17" s="6" t="str">
        <f t="shared" si="1"/>
        <v/>
      </c>
      <c r="E17" s="7" t="str">
        <f t="shared" si="7"/>
        <v/>
      </c>
      <c r="F17" s="8">
        <v>0.25940972222222219</v>
      </c>
      <c r="G17" s="8">
        <f>F17*2.35</f>
        <v>0.6096128472222222</v>
      </c>
      <c r="H17" s="9" t="e">
        <f>ROUNDUP((((((G17/C17)-1)/1.35)*1199)+1),0)</f>
        <v>#DIV/0!</v>
      </c>
      <c r="I17" s="9" t="e">
        <f t="shared" si="3"/>
        <v>#DIV/0!</v>
      </c>
      <c r="J17" s="8">
        <v>0.27304398148148151</v>
      </c>
      <c r="K17" s="8">
        <f>J17*2.35</f>
        <v>0.64165335648148158</v>
      </c>
      <c r="L17" s="9" t="e">
        <f>ROUNDUP((((((K17/C17)-1)/1.35)*1199)+1),0)</f>
        <v>#DIV/0!</v>
      </c>
      <c r="M17" s="9" t="e">
        <f t="shared" si="5"/>
        <v>#DIV/0!</v>
      </c>
    </row>
    <row r="18" spans="2:14" x14ac:dyDescent="0.35">
      <c r="C18" s="14"/>
    </row>
    <row r="19" spans="2:14" x14ac:dyDescent="0.35">
      <c r="B19" s="1" t="s">
        <v>13</v>
      </c>
      <c r="D19" s="15"/>
      <c r="E19" s="16">
        <f>COUNT(E8:E17)</f>
        <v>0</v>
      </c>
    </row>
    <row r="20" spans="2:14" x14ac:dyDescent="0.35">
      <c r="B20" s="1" t="s">
        <v>14</v>
      </c>
      <c r="E20" s="17" t="str">
        <f>IF(E19&gt;4,D21,IF(E19=4,D22,IF(E19=3,D23,IF(E19=2,D24,IF(E19=1,D25," ")))))</f>
        <v xml:space="preserve"> </v>
      </c>
    </row>
    <row r="21" spans="2:14" hidden="1" x14ac:dyDescent="0.35">
      <c r="C21" s="18"/>
      <c r="D21" s="18" t="e">
        <f>SUMPRODUCT(LARGE(E8:E17,ROW(1:5))*1)</f>
        <v>#NUM!</v>
      </c>
    </row>
    <row r="22" spans="2:14" hidden="1" x14ac:dyDescent="0.35">
      <c r="C22" s="18"/>
      <c r="D22" s="18" t="e">
        <f>SUMPRODUCT(LARGE(E8:E17,ROW(1:4))*1)</f>
        <v>#NUM!</v>
      </c>
    </row>
    <row r="23" spans="2:14" hidden="1" x14ac:dyDescent="0.35">
      <c r="C23" s="18"/>
      <c r="D23" s="18" t="e">
        <f>SUMPRODUCT(LARGE(E8:E17,ROW(1:3))*1)</f>
        <v>#NUM!</v>
      </c>
    </row>
    <row r="24" spans="2:14" hidden="1" x14ac:dyDescent="0.35">
      <c r="C24" s="18"/>
      <c r="D24" s="18" t="e">
        <f>SUMPRODUCT(LARGE(E8:E17,ROW(1:2))*1)</f>
        <v>#NUM!</v>
      </c>
    </row>
    <row r="25" spans="2:14" hidden="1" x14ac:dyDescent="0.35">
      <c r="C25" s="18"/>
      <c r="D25" s="18" t="e">
        <f>SUMPRODUCT(LARGE(E8:E17,ROW(1:1))*1)</f>
        <v>#NUM!</v>
      </c>
    </row>
    <row r="27" spans="2:14" x14ac:dyDescent="0.35">
      <c r="G27" s="19"/>
      <c r="H27" s="19"/>
      <c r="N27" s="14"/>
    </row>
  </sheetData>
  <sheetProtection password="F1F5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Bezirksregierung Münster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Velde, Markus</dc:creator>
  <cp:lastModifiedBy>user</cp:lastModifiedBy>
  <dcterms:created xsi:type="dcterms:W3CDTF">2015-06-11T13:14:40Z</dcterms:created>
  <dcterms:modified xsi:type="dcterms:W3CDTF">2015-06-26T16:56:08Z</dcterms:modified>
</cp:coreProperties>
</file>